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DB5PEPF000119EF\EXCELCNV\0428d650-5270-40c8-bff3-071320c5885d\"/>
    </mc:Choice>
  </mc:AlternateContent>
  <xr:revisionPtr revIDLastSave="0" documentId="8_{D92BBD1E-DB69-492E-A1DF-8555EAE7735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Variances" sheetId="1" r:id="rId1"/>
  </sheets>
  <definedNames>
    <definedName name="_xlnm.Print_Area" localSheetId="0">Variances!$A$1:$N$33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23" i="1"/>
  <c r="M11" i="1"/>
  <c r="G29" i="1"/>
  <c r="G27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7" i="1"/>
  <c r="J27" i="1"/>
  <c r="J13" i="1"/>
  <c r="I13" i="1"/>
  <c r="J29" i="1"/>
  <c r="I29" i="1"/>
  <c r="H29" i="1"/>
  <c r="L29" i="1" s="1"/>
  <c r="M29" i="1" s="1"/>
  <c r="H27" i="1"/>
  <c r="L27" i="1" s="1"/>
  <c r="M27" i="1" s="1"/>
  <c r="K27" i="1"/>
  <c r="H21" i="1"/>
  <c r="L21" i="1"/>
  <c r="M21" i="1"/>
  <c r="H19" i="1"/>
  <c r="K19" i="1"/>
  <c r="H17" i="1"/>
  <c r="L17" i="1" s="1"/>
  <c r="M17" i="1" s="1"/>
  <c r="K17" i="1"/>
  <c r="H15" i="1"/>
  <c r="L15" i="1" s="1"/>
  <c r="M15" i="1" s="1"/>
  <c r="K15" i="1"/>
  <c r="H13" i="1"/>
  <c r="K13" i="1"/>
  <c r="L13" i="1"/>
  <c r="M13" i="1"/>
  <c r="K29" i="1"/>
  <c r="K21" i="1"/>
  <c r="L19" i="1"/>
  <c r="M19" i="1"/>
</calcChain>
</file>

<file path=xl/sharedStrings.xml><?xml version="1.0" encoding="utf-8"?>
<sst xmlns="http://schemas.openxmlformats.org/spreadsheetml/2006/main" count="35" uniqueCount="31">
  <si>
    <t xml:space="preserve">Explanation of variances – pro forma </t>
  </si>
  <si>
    <t xml:space="preserve">Name of smaller authority: </t>
  </si>
  <si>
    <t>HADNALL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</si>
  <si>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</si>
  <si>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SHROPSHIRE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</si>
  <si>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</si>
  <si>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</t>
    </r>
  </si>
  <si>
    <t>2022/23</t>
  </si>
  <si>
    <t>2023/24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</si>
  <si>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</si>
  <si>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</si>
  <si>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</si>
  <si>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</si>
  <si>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</si>
  <si>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</si>
  <si>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</si>
  <si>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</si>
  <si>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</si>
  <si>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 xml:space="preserve">Year on year variations as follows: Donations received +£530 (donation for picnic bench). Interest on savings +£1506 (funds moved into CCLA Public Sector Deposit Fund). Reclaimed VAT - £7530 (there was a large reclaim in 2022-23 from a significant purchase made in 2021-22). </t>
  </si>
  <si>
    <t>4 Staff Costs</t>
  </si>
  <si>
    <t>5 Loan Interest/Capital Repayment</t>
  </si>
  <si>
    <t>6 All Other Payments</t>
  </si>
  <si>
    <r>
      <rPr>
        <u/>
        <sz val="11"/>
        <color rgb="FF000000"/>
        <rFont val="Arial"/>
      </rPr>
      <t>Capital expenditure</t>
    </r>
    <r>
      <rPr>
        <sz val="11"/>
        <color rgb="FF000000"/>
        <rFont val="Arial"/>
      </rPr>
      <t xml:space="preserve"> was up by £4086 on last year.  £3k was spent on a footpath installation, £1700 on two picnic benches. </t>
    </r>
    <r>
      <rPr>
        <u/>
        <sz val="11"/>
        <color rgb="FF000000"/>
        <rFont val="Arial"/>
      </rPr>
      <t>Revenue expenditure</t>
    </r>
    <r>
      <rPr>
        <sz val="11"/>
        <color rgb="FF000000"/>
        <rFont val="Arial"/>
      </rPr>
      <t xml:space="preserve"> fell by £1154. Significant variations were - £340 in audit fees (exempt from external audit), +£159 Clerk's expenses (SLCC membership not previously paid for), +£70 defib expenses, -£100 election costs (no election this year), -£100 grants (none given this year), +£96 RoSPA inspection fee (late invoices), -£325 electricity (change of supplier), -£1006 streetlight repairs (fewer repairs), +£372 tree maintenance (work required), -£108 room hire (fewer meetings), +£110 village maintenance (bus shelter clean)</t>
    </r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</si>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</sst>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</font>
    <font>
      <u/>
      <sz val="11"/>
      <color rgb="FF000000"/>
      <name val="Arial"/>
    </font>
    <font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0" fillId="4" borderId="2" xfId="0" applyFont="1" applyFill="1" applyBorder="1" applyAlignment="1">
      <alignment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0" fillId="6" borderId="0" xfId="0" applyFont="1" applyFill="1"/>
    <xf numFmtId="3" fontId="3" fillId="6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topLeftCell="A32" zoomScale="90" zoomScaleNormal="90" workbookViewId="0">
      <selection sqref="A1:N36"/>
    </sheetView>
  </sheetViews>
  <sheetFormatPr defaultRowHeight="14.25"/>
  <cols>
    <col min="1" max="1" width="10.85546875" style="3" customWidth="1"/>
    <col min="2" max="2" width="9.140625" style="3"/>
    <col min="3" max="3" width="32.5703125" style="3" customWidth="1"/>
    <col min="4" max="4" width="9.140625" style="3"/>
    <col min="5" max="5" width="3.28515625" style="3" customWidth="1"/>
    <col min="6" max="6" width="9.140625" style="3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12" bestFit="1" customWidth="1"/>
    <col min="14" max="14" width="86" style="3" bestFit="1" customWidth="1"/>
    <col min="15" max="16384" width="9.140625" style="3"/>
  </cols>
  <sheetData>
    <row r="1" spans="1:14" ht="18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9"/>
    </row>
    <row r="2" spans="1:14" ht="15.75">
      <c r="A2" s="18" t="s">
        <v>1</v>
      </c>
      <c r="B2" s="15"/>
      <c r="C2" s="21" t="s">
        <v>2</v>
      </c>
      <c r="D2" s="15"/>
      <c r="E2" s="15"/>
      <c r="F2" s="15"/>
      <c r="G2" s="15"/>
      <c r="H2" s="15"/>
      <c r="I2" s="15"/>
      <c r="J2" s="15"/>
      <c r="K2" s="15"/>
      <c r="L2" s="9"/>
    </row>
    <row r="3" spans="1:14" ht="15.75">
      <c r="A3" s="18" t="s">
        <v>3</v>
      </c>
      <c r="C3" s="20" t="s">
        <v>4</v>
      </c>
      <c r="L3" s="9"/>
    </row>
    <row r="4" spans="1:14">
      <c r="A4" s="1" t="s">
        <v>5</v>
      </c>
    </row>
    <row r="5" spans="1:14" ht="98.25" customHeight="1">
      <c r="A5" s="32" t="s">
        <v>6</v>
      </c>
      <c r="B5" s="33"/>
      <c r="C5" s="33"/>
      <c r="D5" s="33"/>
      <c r="E5" s="33"/>
      <c r="F5" s="33"/>
      <c r="G5" s="33"/>
      <c r="H5" s="33"/>
    </row>
    <row r="6" spans="1:14">
      <c r="A6" s="19"/>
    </row>
    <row r="7" spans="1:14" ht="15">
      <c r="A7" s="19"/>
      <c r="D7" s="4"/>
      <c r="F7" s="4"/>
      <c r="N7" s="17"/>
    </row>
    <row r="8" spans="1:14" ht="44.25">
      <c r="D8" s="22" t="s">
        <v>7</v>
      </c>
      <c r="E8" s="17"/>
      <c r="F8" s="22" t="s">
        <v>8</v>
      </c>
      <c r="G8" s="22" t="s">
        <v>9</v>
      </c>
      <c r="H8" s="22" t="s">
        <v>9</v>
      </c>
      <c r="I8" s="22"/>
      <c r="J8" s="22"/>
      <c r="K8" s="22"/>
      <c r="L8" s="23" t="s">
        <v>10</v>
      </c>
      <c r="M8" s="10" t="s">
        <v>11</v>
      </c>
      <c r="N8" s="24" t="s">
        <v>12</v>
      </c>
    </row>
    <row r="9" spans="1:14" ht="15">
      <c r="D9" s="22" t="s">
        <v>13</v>
      </c>
      <c r="E9" s="17"/>
      <c r="F9" s="22" t="s">
        <v>13</v>
      </c>
      <c r="G9" s="22" t="s">
        <v>13</v>
      </c>
      <c r="H9" s="22" t="s">
        <v>14</v>
      </c>
      <c r="I9" s="22"/>
      <c r="J9" s="22"/>
      <c r="K9" s="17"/>
      <c r="L9" s="17"/>
      <c r="N9" s="12"/>
    </row>
    <row r="10" spans="1:14" ht="15" thickBot="1">
      <c r="D10" s="4"/>
      <c r="E10" s="4"/>
      <c r="N10" s="12"/>
    </row>
    <row r="11" spans="1:14" ht="29.25" thickBot="1">
      <c r="A11" s="28" t="s">
        <v>15</v>
      </c>
      <c r="B11" s="28"/>
      <c r="C11" s="28"/>
      <c r="D11" s="8">
        <v>41304</v>
      </c>
      <c r="F11" s="8">
        <v>49999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5" thickBot="1">
      <c r="D12" s="5"/>
      <c r="F12" s="5"/>
      <c r="N12" s="12"/>
    </row>
    <row r="13" spans="1:14" ht="15" thickBot="1">
      <c r="A13" s="29" t="s">
        <v>16</v>
      </c>
      <c r="B13" s="30"/>
      <c r="C13" s="31"/>
      <c r="D13" s="8">
        <v>13091</v>
      </c>
      <c r="F13" s="8">
        <v>14631</v>
      </c>
      <c r="G13" s="5">
        <f>F13-D13</f>
        <v>1540</v>
      </c>
      <c r="H13" s="6">
        <f>IF((D13&gt;F13),(D13-F13)/D13,IF(D13&lt;F13,-(D13-F13)/D13,IF(D13=F13,0)))</f>
        <v>0.11763807195783363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5" thickBot="1">
      <c r="D14" s="5"/>
      <c r="F14" s="5"/>
      <c r="G14" s="5"/>
      <c r="H14" s="6"/>
      <c r="K14" s="4"/>
      <c r="L14" s="4"/>
      <c r="N14" s="12"/>
    </row>
    <row r="15" spans="1:14" ht="57.75">
      <c r="A15" s="26" t="s">
        <v>17</v>
      </c>
      <c r="B15" s="26"/>
      <c r="C15" s="26"/>
      <c r="D15" s="8">
        <v>8698</v>
      </c>
      <c r="F15" s="8">
        <v>3204</v>
      </c>
      <c r="G15" s="5">
        <f>F15-D15</f>
        <v>-5494</v>
      </c>
      <c r="H15" s="6">
        <f>IF((D15&gt;F15),(D15-F15)/D15,IF(D15&lt;F15,-(D15-F15)/D15,IF(D15=F15,0)))</f>
        <v>0.63163945734651639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18</v>
      </c>
    </row>
    <row r="16" spans="1:14" ht="15" thickBot="1">
      <c r="D16" s="5"/>
      <c r="F16" s="5"/>
      <c r="G16" s="5"/>
      <c r="H16" s="6"/>
      <c r="K16" s="4"/>
      <c r="L16" s="4"/>
      <c r="N16" s="12"/>
    </row>
    <row r="17" spans="1:22" ht="15" thickBot="1">
      <c r="A17" s="26" t="s">
        <v>19</v>
      </c>
      <c r="B17" s="26"/>
      <c r="C17" s="26"/>
      <c r="D17" s="8">
        <v>4751</v>
      </c>
      <c r="F17" s="8">
        <v>4854</v>
      </c>
      <c r="G17" s="5">
        <f>F17-D17</f>
        <v>103</v>
      </c>
      <c r="H17" s="6">
        <f>IF((D17&gt;F17),(D17-F17)/D17,IF(D17&lt;F17,-(D17-F17)/D17,IF(D17=F17,0)))</f>
        <v>2.1679646390233634E-2</v>
      </c>
      <c r="I17" s="3">
        <f>IF(D17-F17&lt;200,0,IF(D17-F17&gt;200,1,IF(D17-F17=200,1)))</f>
        <v>0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22" ht="15" thickBot="1">
      <c r="D18" s="5"/>
      <c r="F18" s="5"/>
      <c r="G18" s="5"/>
      <c r="H18" s="6"/>
      <c r="K18" s="4"/>
      <c r="L18" s="4"/>
      <c r="N18" s="12"/>
    </row>
    <row r="19" spans="1:22" ht="15" thickBot="1">
      <c r="A19" s="26" t="s">
        <v>20</v>
      </c>
      <c r="B19" s="26"/>
      <c r="C19" s="26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22" ht="15" thickBot="1">
      <c r="D20" s="5"/>
      <c r="F20" s="5"/>
      <c r="G20" s="5"/>
      <c r="H20" s="6"/>
      <c r="K20" s="4"/>
      <c r="L20" s="4"/>
      <c r="N20" s="12"/>
    </row>
    <row r="21" spans="1:22" ht="115.5">
      <c r="A21" s="26" t="s">
        <v>21</v>
      </c>
      <c r="B21" s="26"/>
      <c r="C21" s="26"/>
      <c r="D21" s="8">
        <v>8343</v>
      </c>
      <c r="F21" s="8">
        <v>11172</v>
      </c>
      <c r="G21" s="5">
        <f>F21-D21</f>
        <v>2829</v>
      </c>
      <c r="H21" s="6">
        <f>IF((D21&gt;F21),(D21-F21)/D21,IF(D21&lt;F21,-(D21-F21)/D21,IF(D21=F21,0)))</f>
        <v>0.33908665947500899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25" t="s">
        <v>22</v>
      </c>
    </row>
    <row r="22" spans="1:22" ht="15" thickBot="1">
      <c r="D22" s="5"/>
      <c r="F22" s="5"/>
      <c r="G22" s="5"/>
      <c r="H22" s="6"/>
      <c r="K22" s="4"/>
      <c r="L22" s="4"/>
      <c r="N22" s="12"/>
    </row>
    <row r="23" spans="1:22" ht="15" thickBot="1">
      <c r="A23" s="7" t="s">
        <v>23</v>
      </c>
      <c r="D23" s="2">
        <f>D11+D13+D15-D17-D19-D21</f>
        <v>49999</v>
      </c>
      <c r="F23" s="2">
        <f>F11+F13+F15-F17-F19-F21</f>
        <v>51808</v>
      </c>
      <c r="G23" s="5"/>
      <c r="H23" s="6"/>
      <c r="K23" s="4"/>
      <c r="L23" s="4"/>
      <c r="M23" s="14" t="s">
        <v>24</v>
      </c>
      <c r="N23" s="12"/>
    </row>
    <row r="24" spans="1:22" ht="15" thickBot="1">
      <c r="D24" s="5"/>
      <c r="F24" s="5"/>
      <c r="G24" s="5"/>
      <c r="H24" s="6"/>
      <c r="K24" s="4"/>
      <c r="L24" s="4"/>
      <c r="N24" s="12"/>
    </row>
    <row r="25" spans="1:22" ht="15" thickBot="1">
      <c r="A25" s="26" t="s">
        <v>25</v>
      </c>
      <c r="B25" s="26"/>
      <c r="C25" s="26"/>
      <c r="D25" s="8">
        <v>49999</v>
      </c>
      <c r="F25" s="8">
        <v>51808</v>
      </c>
      <c r="G25" s="5"/>
      <c r="H25" s="6"/>
      <c r="K25" s="4"/>
      <c r="L25" s="4"/>
      <c r="M25" s="14" t="s">
        <v>24</v>
      </c>
      <c r="N25" s="12"/>
    </row>
    <row r="26" spans="1:22" ht="15" thickBot="1">
      <c r="D26" s="5"/>
      <c r="F26" s="5"/>
      <c r="G26" s="5"/>
      <c r="H26" s="6"/>
      <c r="K26" s="4"/>
      <c r="L26" s="4"/>
      <c r="N26" s="12"/>
    </row>
    <row r="27" spans="1:22" ht="15" thickBot="1">
      <c r="A27" s="26" t="s">
        <v>26</v>
      </c>
      <c r="B27" s="26"/>
      <c r="C27" s="26"/>
      <c r="D27" s="8">
        <v>69141</v>
      </c>
      <c r="F27" s="8">
        <v>70974</v>
      </c>
      <c r="G27" s="5">
        <f>F27-D27</f>
        <v>1833</v>
      </c>
      <c r="H27" s="6">
        <f>IF((D27&gt;F27),(D27-F27)/D27,IF(D27&lt;F27,-(D27-F27)/D27,IF(D27=F27,0)))</f>
        <v>2.6511042651972058E-2</v>
      </c>
      <c r="I27" s="3">
        <f>IF(D27-F27&lt;200,0,IF(D27-F27&gt;200,1,IF(D27-F27=200,1)))</f>
        <v>0</v>
      </c>
      <c r="J27" s="3">
        <f>IF(F27-D27&lt;200,0,IF(F27-D27&gt;200,1,IF(F27-D27=200,1)))</f>
        <v>1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22" ht="15" thickBot="1">
      <c r="D28" s="5"/>
      <c r="F28" s="5"/>
      <c r="G28" s="5"/>
      <c r="H28" s="6"/>
      <c r="K28" s="4"/>
      <c r="L28" s="4"/>
      <c r="N28" s="12"/>
    </row>
    <row r="29" spans="1:22" ht="15" thickBot="1">
      <c r="A29" s="26" t="s">
        <v>27</v>
      </c>
      <c r="B29" s="26"/>
      <c r="C29" s="26"/>
      <c r="D29" s="8">
        <v>0</v>
      </c>
      <c r="F29" s="8">
        <v>0</v>
      </c>
      <c r="G29" s="5">
        <f>F29-D29</f>
        <v>0</v>
      </c>
      <c r="H29" s="6">
        <f>IF((D29&gt;F29),(D29-F29)/D29,IF(D29&lt;F29,-(D29-F29)/D29,IF(D29=F29,0)))</f>
        <v>0</v>
      </c>
      <c r="I29" s="3">
        <f>IF(D29-F29&lt;100,0,IF(D29-F29&gt;100,1,IF(D29-F29=100,1)))</f>
        <v>0</v>
      </c>
      <c r="J29" s="3">
        <f>IF(F29-D29&lt;100,0,IF(F29-D29&gt;100,1,IF(F29-D29=100,1)))</f>
        <v>0</v>
      </c>
      <c r="K29" s="4">
        <f>IF(H29&lt;0.15,0,IF(H29&gt;0.15,1,IF(H29=0.15,1)))</f>
        <v>0</v>
      </c>
      <c r="L29" s="4" t="str">
        <f>IF((H29&lt;15%)*AND(G29&lt;100000)*OR(G29&gt;-100000), "NO","YES")</f>
        <v>NO</v>
      </c>
      <c r="M29" s="10" t="str">
        <f>IF((L29="YES")*AND(I29+J29&lt;1),"Explanation not required, difference less than £200"," ")</f>
        <v xml:space="preserve"> </v>
      </c>
      <c r="N29" s="13"/>
    </row>
    <row r="30" spans="1:22">
      <c r="H30" s="6"/>
      <c r="K30" s="4"/>
      <c r="L30" s="4"/>
      <c r="N30" s="12"/>
    </row>
    <row r="31" spans="1:22" ht="15">
      <c r="C31" s="11" t="s">
        <v>28</v>
      </c>
    </row>
    <row r="32" spans="1:22">
      <c r="O32" s="16"/>
      <c r="P32" s="16"/>
      <c r="Q32" s="16"/>
      <c r="R32" s="16"/>
      <c r="S32" s="16"/>
      <c r="T32" s="16"/>
      <c r="U32" s="16"/>
      <c r="V32" s="16"/>
    </row>
    <row r="33" spans="3:22" ht="15">
      <c r="C33" s="11" t="s">
        <v>29</v>
      </c>
      <c r="N33" s="16"/>
      <c r="O33" s="16"/>
      <c r="P33" s="16"/>
      <c r="Q33" s="16"/>
      <c r="R33" s="16"/>
      <c r="S33" s="16"/>
      <c r="T33" s="16"/>
      <c r="U33" s="16"/>
      <c r="V33" s="16"/>
    </row>
    <row r="35" spans="3:22" ht="15">
      <c r="C35" s="11" t="s">
        <v>30</v>
      </c>
    </row>
  </sheetData>
  <mergeCells count="11">
    <mergeCell ref="A21:C21"/>
    <mergeCell ref="A1:K1"/>
    <mergeCell ref="A25:C25"/>
    <mergeCell ref="A27:C27"/>
    <mergeCell ref="A29:C29"/>
    <mergeCell ref="A11:C11"/>
    <mergeCell ref="A13:C13"/>
    <mergeCell ref="A15:C15"/>
    <mergeCell ref="A17:C17"/>
    <mergeCell ref="A5:H5"/>
    <mergeCell ref="A19:C19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Littlejohn LLP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/>
  <cp:revision/>
  <dcterms:created xsi:type="dcterms:W3CDTF">2012-07-11T10:01:28Z</dcterms:created>
  <dcterms:modified xsi:type="dcterms:W3CDTF">2024-05-28T11:26:57Z</dcterms:modified>
  <cp:category/>
  <cp:contentStatus/>
</cp:coreProperties>
</file>